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/>
  <mc:AlternateContent xmlns:mc="http://schemas.openxmlformats.org/markup-compatibility/2006">
    <mc:Choice Requires="x15">
      <x15ac:absPath xmlns:x15ac="http://schemas.microsoft.com/office/spreadsheetml/2010/11/ac" url="/Users/jennifernikolich/Desktop/Documents/"/>
    </mc:Choice>
  </mc:AlternateContent>
  <xr:revisionPtr revIDLastSave="0" documentId="13_ncr:1_{6168BA79-26B8-7B4A-B0FB-66AD224881AA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Sheet1" sheetId="1" r:id="rId1"/>
  </sheets>
  <definedNames>
    <definedName name="_xlnm.Print_Area" localSheetId="0">Sheet1!$A$1:$R$43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 l="1"/>
  <c r="H31" i="1" s="1"/>
  <c r="J10" i="1"/>
  <c r="J12" i="1" s="1"/>
  <c r="L10" i="1"/>
  <c r="L12" i="1" s="1"/>
  <c r="L23" i="1"/>
  <c r="N23" i="1" s="1"/>
  <c r="R23" i="1" s="1"/>
  <c r="L21" i="1"/>
  <c r="N14" i="1"/>
  <c r="R14" i="1" s="1"/>
  <c r="C31" i="1"/>
  <c r="C12" i="1"/>
  <c r="D12" i="1"/>
  <c r="D31" i="1"/>
  <c r="E12" i="1"/>
  <c r="E31" i="1"/>
  <c r="F12" i="1"/>
  <c r="F31" i="1"/>
  <c r="G12" i="1"/>
  <c r="G33" i="1" s="1"/>
  <c r="G31" i="1"/>
  <c r="H12" i="1"/>
  <c r="I12" i="1"/>
  <c r="J31" i="1"/>
  <c r="K12" i="1"/>
  <c r="K31" i="1"/>
  <c r="P31" i="1"/>
  <c r="P33" i="1" s="1"/>
  <c r="P12" i="1"/>
  <c r="N11" i="1"/>
  <c r="R11" i="1" s="1"/>
  <c r="N15" i="1"/>
  <c r="R15" i="1" s="1"/>
  <c r="N16" i="1"/>
  <c r="R16" i="1" s="1"/>
  <c r="N28" i="1"/>
  <c r="R28" i="1" s="1"/>
  <c r="N19" i="1"/>
  <c r="R19" i="1" s="1"/>
  <c r="N26" i="1"/>
  <c r="R26" i="1" s="1"/>
  <c r="N17" i="1"/>
  <c r="R17" i="1" s="1"/>
  <c r="N29" i="1"/>
  <c r="R29" i="1" s="1"/>
  <c r="R24" i="1"/>
  <c r="N21" i="1"/>
  <c r="R21" i="1" s="1"/>
  <c r="N22" i="1"/>
  <c r="R22" i="1" s="1"/>
  <c r="N18" i="1"/>
  <c r="R18" i="1" s="1"/>
  <c r="N20" i="1"/>
  <c r="R20" i="1" s="1"/>
  <c r="N25" i="1"/>
  <c r="R25" i="1" s="1"/>
  <c r="L31" i="1" l="1"/>
  <c r="L33" i="1" s="1"/>
  <c r="L35" i="1" s="1"/>
  <c r="N10" i="1"/>
  <c r="R10" i="1" s="1"/>
  <c r="R12" i="1" s="1"/>
  <c r="E33" i="1"/>
  <c r="D33" i="1"/>
  <c r="H33" i="1"/>
  <c r="R31" i="1"/>
  <c r="K33" i="1"/>
  <c r="C33" i="1"/>
  <c r="F33" i="1"/>
  <c r="N12" i="1"/>
  <c r="J33" i="1"/>
  <c r="I31" i="1"/>
  <c r="I33" i="1" s="1"/>
  <c r="K35" i="1" l="1"/>
  <c r="K43" i="1" s="1"/>
  <c r="L43" i="1"/>
  <c r="L1048540" i="1" s="1"/>
  <c r="R33" i="1"/>
  <c r="N31" i="1"/>
  <c r="J35" i="1" l="1"/>
  <c r="K1048540" i="1"/>
  <c r="J43" i="1" l="1"/>
  <c r="J1048540" i="1" s="1"/>
  <c r="I35" i="1"/>
  <c r="I43" i="1" l="1"/>
  <c r="I1048540" i="1" s="1"/>
  <c r="H35" i="1"/>
  <c r="G35" i="1" l="1"/>
  <c r="H43" i="1"/>
  <c r="H1048540" i="1" s="1"/>
  <c r="F35" i="1" l="1"/>
  <c r="G43" i="1"/>
  <c r="G1048540" i="1" s="1"/>
  <c r="F43" i="1" l="1"/>
  <c r="F1048540" i="1" s="1"/>
  <c r="E35" i="1"/>
  <c r="D35" i="1" l="1"/>
  <c r="E43" i="1"/>
  <c r="E1048540" i="1" s="1"/>
  <c r="C35" i="1" l="1"/>
  <c r="D43" i="1"/>
  <c r="D1048540" i="1" s="1"/>
  <c r="C43" i="1" l="1"/>
  <c r="C1048540" i="1" s="1"/>
  <c r="M1048540" i="1" s="1"/>
</calcChain>
</file>

<file path=xl/sharedStrings.xml><?xml version="1.0" encoding="utf-8"?>
<sst xmlns="http://schemas.openxmlformats.org/spreadsheetml/2006/main" count="53" uniqueCount="43">
  <si>
    <t xml:space="preserve"> </t>
  </si>
  <si>
    <t xml:space="preserve">   </t>
  </si>
  <si>
    <t>Final</t>
  </si>
  <si>
    <t>Actuals</t>
  </si>
  <si>
    <t>INCOME</t>
  </si>
  <si>
    <t>YTD</t>
  </si>
  <si>
    <t>Notes for Current Month:</t>
  </si>
  <si>
    <t>Budget</t>
  </si>
  <si>
    <t xml:space="preserve"> Over (Under)</t>
  </si>
  <si>
    <t>Income:</t>
  </si>
  <si>
    <t>Direct Donations</t>
  </si>
  <si>
    <t>Total Income</t>
  </si>
  <si>
    <t>Expenses:</t>
  </si>
  <si>
    <t>Gifts (Christmas &amp; EOY)</t>
  </si>
  <si>
    <t>PTO Supplies/Postage/Misc.</t>
  </si>
  <si>
    <t>RMS Expressions</t>
  </si>
  <si>
    <t>Website</t>
  </si>
  <si>
    <t>PTO Advisory</t>
  </si>
  <si>
    <t>Grad Nite</t>
  </si>
  <si>
    <t>Bank Charges</t>
  </si>
  <si>
    <t>Insurance</t>
  </si>
  <si>
    <t>Total Expenses</t>
  </si>
  <si>
    <t>Other Income (Interest)</t>
  </si>
  <si>
    <t>Ending Balance</t>
  </si>
  <si>
    <t>Checking Account</t>
  </si>
  <si>
    <t>Outstanding Checks</t>
  </si>
  <si>
    <t>Available Funds</t>
  </si>
  <si>
    <t>PHS PTO Financials</t>
  </si>
  <si>
    <t>Teacher Grants</t>
  </si>
  <si>
    <t>Scholarships</t>
  </si>
  <si>
    <t>Teacher Luncheons</t>
  </si>
  <si>
    <t>State Fees</t>
  </si>
  <si>
    <t>Freshman orientation</t>
  </si>
  <si>
    <t>Assistance/Misc.</t>
  </si>
  <si>
    <t>Accountant/Audit fees/taxes</t>
  </si>
  <si>
    <t>Net Income(Expenses) Current month</t>
  </si>
  <si>
    <t>Amazon Smile</t>
  </si>
  <si>
    <t>August  2021-July2022</t>
  </si>
  <si>
    <t>Beginning Balance 8/1/2021</t>
  </si>
  <si>
    <t>Jun/July 2022</t>
  </si>
  <si>
    <t>Aug-Sep 2021</t>
  </si>
  <si>
    <t>2021-2022</t>
  </si>
  <si>
    <t>Student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</si>
</sst>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singleAccounting"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4" fontId="0" fillId="0" borderId="0" xfId="0" applyNumberFormat="1"/>
    <xf numFmtId="17" fontId="0" fillId="0" borderId="0" xfId="0" applyNumberFormat="1"/>
    <xf numFmtId="4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48540"/>
  <sheetViews>
    <sheetView tabSelected="1" workbookViewId="0">
      <selection activeCell="P40" sqref="P40"/>
    </sheetView>
  </sheetViews>
  <sheetFormatPr baseColWidth="10" defaultColWidth="9.1640625" defaultRowHeight="15" x14ac:dyDescent="0.2"/>
  <cols>
    <col min="1" max="1" width="16.83203125" style="1" customWidth="1"/>
    <col min="2" max="2" width="21.1640625" style="1" customWidth="1"/>
    <col min="3" max="3" width="12.83203125" style="1" hidden="1" customWidth="1"/>
    <col min="4" max="4" width="12.1640625" style="1" hidden="1" customWidth="1"/>
    <col min="5" max="5" width="12.33203125" style="1" hidden="1" customWidth="1"/>
    <col min="6" max="6" width="17.83203125" style="1" hidden="1" customWidth="1"/>
    <col min="7" max="7" width="18.5" style="1" hidden="1" customWidth="1"/>
    <col min="8" max="8" width="12.5" style="1" customWidth="1"/>
    <col min="9" max="9" width="12.5" style="1" hidden="1" customWidth="1"/>
    <col min="10" max="10" width="13.83203125" style="1" hidden="1" customWidth="1"/>
    <col min="11" max="11" width="14.5" style="1" hidden="1" customWidth="1"/>
    <col min="12" max="12" width="16.5" style="1" hidden="1" customWidth="1"/>
    <col min="13" max="13" width="25.5" style="1" hidden="1" customWidth="1"/>
    <col min="14" max="14" width="24" style="1" customWidth="1"/>
    <col min="15" max="15" width="9.1640625" style="1" hidden="1" customWidth="1"/>
    <col min="16" max="16" width="21.6640625" style="1" customWidth="1"/>
    <col min="17" max="17" width="9.1640625" style="1" customWidth="1"/>
    <col min="18" max="18" width="19.1640625" style="1" hidden="1" customWidth="1"/>
    <col min="19" max="20" width="9.1640625" style="1"/>
    <col min="21" max="21" width="15.6640625" style="1" customWidth="1"/>
    <col min="22" max="22" width="23.6640625" style="1" customWidth="1"/>
    <col min="23" max="23" width="10.5" style="1" customWidth="1"/>
    <col min="24" max="24" width="9.1640625" style="1" customWidth="1"/>
    <col min="25" max="16384" width="9.1640625" style="1"/>
  </cols>
  <sheetData>
    <row r="1" spans="1:18" x14ac:dyDescent="0.2">
      <c r="A1" s="1" t="s">
        <v>27</v>
      </c>
      <c r="B1" s="1" t="s">
        <v>37</v>
      </c>
    </row>
    <row r="2" spans="1:18" x14ac:dyDescent="0.2">
      <c r="A2" s="1" t="s">
        <v>38</v>
      </c>
      <c r="B2" s="1">
        <v>13871.67</v>
      </c>
    </row>
    <row r="4" spans="1:18" x14ac:dyDescent="0.2">
      <c r="R4" s="1" t="s">
        <v>0</v>
      </c>
    </row>
    <row r="7" spans="1:18" x14ac:dyDescent="0.2">
      <c r="C7" s="1" t="s">
        <v>2</v>
      </c>
      <c r="D7" s="1" t="s">
        <v>3</v>
      </c>
      <c r="E7" s="1" t="s">
        <v>3</v>
      </c>
      <c r="F7" s="1" t="s">
        <v>3</v>
      </c>
      <c r="G7" s="1" t="s">
        <v>3</v>
      </c>
      <c r="H7" s="1" t="s">
        <v>3</v>
      </c>
      <c r="I7" s="1" t="s">
        <v>3</v>
      </c>
      <c r="J7" s="1" t="s">
        <v>3</v>
      </c>
      <c r="K7" s="1" t="s">
        <v>3</v>
      </c>
      <c r="L7" s="1" t="s">
        <v>3</v>
      </c>
      <c r="N7" s="1" t="s">
        <v>5</v>
      </c>
      <c r="P7" s="1" t="s">
        <v>41</v>
      </c>
      <c r="R7" s="1" t="s">
        <v>4</v>
      </c>
    </row>
    <row r="8" spans="1:18" x14ac:dyDescent="0.2">
      <c r="C8" s="2" t="s">
        <v>39</v>
      </c>
      <c r="D8" s="2">
        <v>44682</v>
      </c>
      <c r="E8" s="2">
        <v>44652</v>
      </c>
      <c r="F8" s="2">
        <v>44621</v>
      </c>
      <c r="G8" s="2">
        <v>44593</v>
      </c>
      <c r="H8" s="2">
        <v>44562</v>
      </c>
      <c r="I8" s="2">
        <v>44531</v>
      </c>
      <c r="J8" s="2">
        <v>44501</v>
      </c>
      <c r="K8" s="2">
        <v>44470</v>
      </c>
      <c r="L8" s="1" t="s">
        <v>40</v>
      </c>
      <c r="O8" s="1" t="s">
        <v>6</v>
      </c>
      <c r="P8" s="1" t="s">
        <v>7</v>
      </c>
      <c r="R8" s="1" t="s">
        <v>8</v>
      </c>
    </row>
    <row r="9" spans="1:18" ht="18" x14ac:dyDescent="0.35">
      <c r="A9" s="3" t="s">
        <v>9</v>
      </c>
      <c r="D9" s="1" t="s">
        <v>0</v>
      </c>
    </row>
    <row r="10" spans="1:18" x14ac:dyDescent="0.2">
      <c r="A10" s="1" t="s">
        <v>10</v>
      </c>
      <c r="J10" s="1">
        <f>SUM(1410+4020)</f>
        <v>5430</v>
      </c>
      <c r="L10" s="1">
        <f>SUM(3080+50+1000+1000+1866)</f>
        <v>6996</v>
      </c>
      <c r="N10" s="1">
        <f t="shared" ref="N10:N11" si="0">SUM(C10:L10)</f>
        <v>12426</v>
      </c>
      <c r="P10" s="1">
        <v>10000</v>
      </c>
      <c r="R10" s="1">
        <f t="shared" ref="R10:R11" si="1">SUM(N10-P10)</f>
        <v>2426</v>
      </c>
    </row>
    <row r="11" spans="1:18" x14ac:dyDescent="0.2">
      <c r="A11" s="1" t="s">
        <v>36</v>
      </c>
      <c r="J11" s="1">
        <v>7.03</v>
      </c>
      <c r="L11" s="1">
        <v>24.21</v>
      </c>
      <c r="N11" s="1">
        <f t="shared" si="0"/>
        <v>31.240000000000002</v>
      </c>
      <c r="P11" s="1">
        <v>25</v>
      </c>
      <c r="R11" s="1">
        <f t="shared" si="1"/>
        <v>6.240000000000002</v>
      </c>
    </row>
    <row r="12" spans="1:18" x14ac:dyDescent="0.2">
      <c r="A12" s="1" t="s">
        <v>11</v>
      </c>
      <c r="C12" s="1">
        <f t="shared" ref="C12:L12" si="2">SUM(C10:C11)</f>
        <v>0</v>
      </c>
      <c r="D12" s="1">
        <f t="shared" si="2"/>
        <v>0</v>
      </c>
      <c r="E12" s="1">
        <f t="shared" si="2"/>
        <v>0</v>
      </c>
      <c r="F12" s="1">
        <f t="shared" si="2"/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5437.03</v>
      </c>
      <c r="K12" s="1">
        <f t="shared" si="2"/>
        <v>0</v>
      </c>
      <c r="L12" s="1">
        <f t="shared" si="2"/>
        <v>7020.21</v>
      </c>
      <c r="N12" s="1">
        <f t="shared" ref="N12" si="3">SUM(C12:L12)</f>
        <v>12457.24</v>
      </c>
      <c r="P12" s="1">
        <f>SUM(P10:P11)</f>
        <v>10025</v>
      </c>
      <c r="R12" s="1">
        <f>SUM(R10:R11)</f>
        <v>2432.2399999999998</v>
      </c>
    </row>
    <row r="13" spans="1:18" ht="18" x14ac:dyDescent="0.35">
      <c r="A13" s="3" t="s">
        <v>12</v>
      </c>
    </row>
    <row r="14" spans="1:18" x14ac:dyDescent="0.2">
      <c r="A14" s="1" t="s">
        <v>28</v>
      </c>
      <c r="H14" s="1">
        <f>SUM(-6.91-91.43-220.56-6001.69-595.52)</f>
        <v>-6916.1099999999988</v>
      </c>
      <c r="I14" s="1">
        <v>-408.02</v>
      </c>
      <c r="N14" s="1">
        <f>SUM(C14:L14)</f>
        <v>-7324.1299999999992</v>
      </c>
      <c r="P14" s="1">
        <v>-10000</v>
      </c>
      <c r="R14" s="1">
        <f>SUM(P14-N14)</f>
        <v>-2675.8700000000008</v>
      </c>
    </row>
    <row r="15" spans="1:18" x14ac:dyDescent="0.2">
      <c r="A15" s="1" t="s">
        <v>29</v>
      </c>
      <c r="L15" s="1">
        <v>-1000</v>
      </c>
      <c r="N15" s="1">
        <f t="shared" ref="N15:N26" si="4">SUM(C15:L15)</f>
        <v>-1000</v>
      </c>
      <c r="P15" s="1">
        <v>-2000</v>
      </c>
      <c r="R15" s="1">
        <f t="shared" ref="R15:R26" si="5">SUM(P15-N15)</f>
        <v>-1000</v>
      </c>
    </row>
    <row r="16" spans="1:18" x14ac:dyDescent="0.2">
      <c r="A16" s="1" t="s">
        <v>18</v>
      </c>
      <c r="N16" s="1">
        <f t="shared" si="4"/>
        <v>0</v>
      </c>
      <c r="P16" s="1">
        <v>-1000</v>
      </c>
      <c r="R16" s="1">
        <f t="shared" si="5"/>
        <v>-1000</v>
      </c>
    </row>
    <row r="17" spans="1:18" x14ac:dyDescent="0.2">
      <c r="A17" s="1" t="s">
        <v>30</v>
      </c>
      <c r="L17" s="1">
        <v>-487</v>
      </c>
      <c r="N17" s="1">
        <f t="shared" si="4"/>
        <v>-487</v>
      </c>
      <c r="P17" s="1">
        <v>-2200</v>
      </c>
      <c r="R17" s="1">
        <f t="shared" si="5"/>
        <v>-1713</v>
      </c>
    </row>
    <row r="18" spans="1:18" x14ac:dyDescent="0.2">
      <c r="A18" s="1" t="s">
        <v>17</v>
      </c>
      <c r="N18" s="1">
        <f t="shared" si="4"/>
        <v>0</v>
      </c>
      <c r="P18" s="1">
        <v>-100</v>
      </c>
      <c r="R18" s="1">
        <f>SUM(P18-N18)</f>
        <v>-100</v>
      </c>
    </row>
    <row r="19" spans="1:18" x14ac:dyDescent="0.2">
      <c r="A19" s="1" t="s">
        <v>13</v>
      </c>
      <c r="H19" s="1">
        <v>-150</v>
      </c>
      <c r="N19" s="1">
        <f t="shared" si="4"/>
        <v>-150</v>
      </c>
      <c r="P19" s="1">
        <v>-100</v>
      </c>
      <c r="R19" s="1">
        <f t="shared" si="5"/>
        <v>50</v>
      </c>
    </row>
    <row r="20" spans="1:18" x14ac:dyDescent="0.2">
      <c r="A20" s="1" t="s">
        <v>31</v>
      </c>
      <c r="N20" s="1">
        <f t="shared" si="4"/>
        <v>0</v>
      </c>
      <c r="P20" s="1">
        <v>-50</v>
      </c>
      <c r="R20" s="1">
        <f t="shared" si="5"/>
        <v>-50</v>
      </c>
    </row>
    <row r="21" spans="1:18" x14ac:dyDescent="0.2">
      <c r="A21" s="1" t="s">
        <v>32</v>
      </c>
      <c r="L21" s="1">
        <f>-392-204.99</f>
        <v>-596.99</v>
      </c>
      <c r="N21" s="1">
        <f t="shared" si="4"/>
        <v>-596.99</v>
      </c>
      <c r="P21" s="1">
        <v>-596.99</v>
      </c>
      <c r="R21" s="1">
        <f t="shared" si="5"/>
        <v>0</v>
      </c>
    </row>
    <row r="22" spans="1:18" x14ac:dyDescent="0.2">
      <c r="A22" s="1" t="s">
        <v>14</v>
      </c>
      <c r="N22" s="1">
        <f t="shared" si="4"/>
        <v>0</v>
      </c>
      <c r="P22" s="1">
        <v>-50</v>
      </c>
      <c r="R22" s="1">
        <f t="shared" si="5"/>
        <v>-50</v>
      </c>
    </row>
    <row r="23" spans="1:18" x14ac:dyDescent="0.2">
      <c r="A23" s="1" t="s">
        <v>16</v>
      </c>
      <c r="L23" s="1">
        <f>-15.89-165.9</f>
        <v>-181.79000000000002</v>
      </c>
      <c r="N23" s="1">
        <f t="shared" si="4"/>
        <v>-181.79000000000002</v>
      </c>
      <c r="P23" s="1">
        <v>-182</v>
      </c>
      <c r="R23" s="1">
        <f t="shared" si="5"/>
        <v>-0.20999999999997954</v>
      </c>
    </row>
    <row r="24" spans="1:18" x14ac:dyDescent="0.2">
      <c r="A24" s="1" t="s">
        <v>33</v>
      </c>
      <c r="P24" s="1">
        <v>0</v>
      </c>
      <c r="R24" s="1">
        <f t="shared" si="5"/>
        <v>0</v>
      </c>
    </row>
    <row r="25" spans="1:18" x14ac:dyDescent="0.2">
      <c r="A25" s="1" t="s">
        <v>19</v>
      </c>
      <c r="N25" s="1">
        <f t="shared" si="4"/>
        <v>0</v>
      </c>
      <c r="P25" s="1">
        <v>0</v>
      </c>
      <c r="R25" s="1">
        <f t="shared" si="5"/>
        <v>0</v>
      </c>
    </row>
    <row r="26" spans="1:18" x14ac:dyDescent="0.2">
      <c r="A26" s="1" t="s">
        <v>20</v>
      </c>
      <c r="L26" s="1">
        <v>-449</v>
      </c>
      <c r="N26" s="1">
        <f t="shared" si="4"/>
        <v>-449</v>
      </c>
      <c r="P26" s="1">
        <v>-500</v>
      </c>
      <c r="R26" s="1">
        <f t="shared" si="5"/>
        <v>-51</v>
      </c>
    </row>
    <row r="27" spans="1:18" hidden="1" x14ac:dyDescent="0.2">
      <c r="A27" s="1" t="s">
        <v>15</v>
      </c>
    </row>
    <row r="28" spans="1:18" x14ac:dyDescent="0.2">
      <c r="A28" s="1" t="s">
        <v>34</v>
      </c>
      <c r="N28" s="1">
        <f>SUM(C28:L28)</f>
        <v>0</v>
      </c>
      <c r="P28" s="1">
        <v>-400</v>
      </c>
      <c r="R28" s="1">
        <f>SUM(P28-N28)</f>
        <v>-400</v>
      </c>
    </row>
    <row r="29" spans="1:18" x14ac:dyDescent="0.2">
      <c r="A29" s="1" t="s">
        <v>42</v>
      </c>
      <c r="N29" s="1">
        <f>SUM(C29:L29)</f>
        <v>0</v>
      </c>
      <c r="P29" s="1">
        <v>0</v>
      </c>
      <c r="R29" s="1">
        <f>SUM(P29-N29)</f>
        <v>0</v>
      </c>
    </row>
    <row r="31" spans="1:18" x14ac:dyDescent="0.2">
      <c r="A31" s="1" t="s">
        <v>21</v>
      </c>
      <c r="C31" s="1">
        <f t="shared" ref="C31:L31" si="6">SUM(C14:C30)</f>
        <v>0</v>
      </c>
      <c r="D31" s="1">
        <f t="shared" si="6"/>
        <v>0</v>
      </c>
      <c r="E31" s="1">
        <f t="shared" si="6"/>
        <v>0</v>
      </c>
      <c r="F31" s="1">
        <f t="shared" si="6"/>
        <v>0</v>
      </c>
      <c r="G31" s="1">
        <f t="shared" si="6"/>
        <v>0</v>
      </c>
      <c r="H31" s="1">
        <f t="shared" si="6"/>
        <v>-7066.1099999999988</v>
      </c>
      <c r="I31" s="1">
        <f t="shared" si="6"/>
        <v>-408.02</v>
      </c>
      <c r="J31" s="1">
        <f t="shared" si="6"/>
        <v>0</v>
      </c>
      <c r="K31" s="1">
        <f t="shared" si="6"/>
        <v>0</v>
      </c>
      <c r="L31" s="1">
        <f t="shared" si="6"/>
        <v>-2714.7799999999997</v>
      </c>
      <c r="N31" s="1">
        <f>SUM(C31:L31)</f>
        <v>-10188.91</v>
      </c>
      <c r="P31" s="1">
        <f>SUM(P14:P30)</f>
        <v>-17178.989999999998</v>
      </c>
      <c r="R31" s="1">
        <f>SUM(R14:R30)</f>
        <v>-6990.0800000000008</v>
      </c>
    </row>
    <row r="32" spans="1:18" x14ac:dyDescent="0.2">
      <c r="A32" s="1" t="s">
        <v>22</v>
      </c>
    </row>
    <row r="33" spans="1:18" x14ac:dyDescent="0.2">
      <c r="A33" s="1" t="s">
        <v>35</v>
      </c>
      <c r="C33" s="1">
        <f>SUM(C31+C32+C12)</f>
        <v>0</v>
      </c>
      <c r="D33" s="1">
        <f t="shared" ref="D33:L33" si="7">SUM(D12+D31+D32)</f>
        <v>0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-7066.1099999999988</v>
      </c>
      <c r="I33" s="1">
        <f t="shared" si="7"/>
        <v>-408.02</v>
      </c>
      <c r="J33" s="1">
        <f t="shared" si="7"/>
        <v>5437.03</v>
      </c>
      <c r="K33" s="1">
        <f t="shared" si="7"/>
        <v>0</v>
      </c>
      <c r="L33" s="1">
        <f t="shared" si="7"/>
        <v>4305.43</v>
      </c>
      <c r="P33" s="1">
        <f>SUM(P12+P31)</f>
        <v>-7153.989999999998</v>
      </c>
      <c r="R33" s="1">
        <f>SUM(-R31+R12)</f>
        <v>9422.32</v>
      </c>
    </row>
    <row r="35" spans="1:18" x14ac:dyDescent="0.2">
      <c r="A35" s="1" t="s">
        <v>23</v>
      </c>
      <c r="C35" s="1">
        <f t="shared" ref="C35:J35" si="8">SUM(C33+D35)</f>
        <v>16139.999999999998</v>
      </c>
      <c r="D35" s="1">
        <f t="shared" si="8"/>
        <v>16139.999999999998</v>
      </c>
      <c r="E35" s="1">
        <f t="shared" si="8"/>
        <v>16139.999999999998</v>
      </c>
      <c r="F35" s="1">
        <f t="shared" si="8"/>
        <v>16139.999999999998</v>
      </c>
      <c r="G35" s="1">
        <f t="shared" si="8"/>
        <v>16139.999999999998</v>
      </c>
      <c r="H35" s="1">
        <f t="shared" si="8"/>
        <v>16139.999999999998</v>
      </c>
      <c r="I35" s="1">
        <f t="shared" si="8"/>
        <v>23206.109999999997</v>
      </c>
      <c r="J35" s="1">
        <f t="shared" si="8"/>
        <v>23614.129999999997</v>
      </c>
      <c r="K35" s="1">
        <f>SUM(L35+K33)</f>
        <v>18177.099999999999</v>
      </c>
      <c r="L35" s="1">
        <f>SUM(B2+L33)</f>
        <v>18177.099999999999</v>
      </c>
    </row>
    <row r="36" spans="1:18" x14ac:dyDescent="0.2">
      <c r="A36" s="1" t="s">
        <v>0</v>
      </c>
    </row>
    <row r="37" spans="1:18" x14ac:dyDescent="0.2">
      <c r="A37" s="1" t="s">
        <v>24</v>
      </c>
      <c r="H37" s="1">
        <v>16140</v>
      </c>
      <c r="I37" s="1">
        <v>23206.11</v>
      </c>
      <c r="L37" s="1">
        <v>18177.099999999999</v>
      </c>
    </row>
    <row r="40" spans="1:18" x14ac:dyDescent="0.2">
      <c r="N40" s="1" t="s">
        <v>1</v>
      </c>
    </row>
    <row r="42" spans="1:18" x14ac:dyDescent="0.2">
      <c r="A42" s="1" t="s">
        <v>25</v>
      </c>
      <c r="H42" s="1">
        <v>0</v>
      </c>
      <c r="I42" s="1">
        <v>0</v>
      </c>
      <c r="L42" s="1">
        <v>0</v>
      </c>
    </row>
    <row r="43" spans="1:18" x14ac:dyDescent="0.2">
      <c r="A43" s="1" t="s">
        <v>26</v>
      </c>
      <c r="C43" s="1">
        <f t="shared" ref="C43:K43" si="9">SUM(C35-C42)</f>
        <v>16139.999999999998</v>
      </c>
      <c r="D43" s="1">
        <f t="shared" si="9"/>
        <v>16139.999999999998</v>
      </c>
      <c r="E43" s="1">
        <f t="shared" si="9"/>
        <v>16139.999999999998</v>
      </c>
      <c r="F43" s="1">
        <f t="shared" si="9"/>
        <v>16139.999999999998</v>
      </c>
      <c r="G43" s="1">
        <f t="shared" si="9"/>
        <v>16139.999999999998</v>
      </c>
      <c r="H43" s="1">
        <f t="shared" si="9"/>
        <v>16139.999999999998</v>
      </c>
      <c r="I43" s="1">
        <f t="shared" si="9"/>
        <v>23206.109999999997</v>
      </c>
      <c r="J43" s="1">
        <f t="shared" si="9"/>
        <v>23614.129999999997</v>
      </c>
      <c r="K43" s="1">
        <f t="shared" si="9"/>
        <v>18177.099999999999</v>
      </c>
      <c r="L43" s="1">
        <f>SUM(L35-L42)</f>
        <v>18177.099999999999</v>
      </c>
    </row>
    <row r="44" spans="1:18" ht="20" customHeight="1" x14ac:dyDescent="0.2"/>
    <row r="1048540" spans="3:13" x14ac:dyDescent="0.2">
      <c r="C1048540" s="1">
        <f t="shared" ref="C1048540:L1048540" si="10">SUM(C12:C1048539)</f>
        <v>32279.999999999996</v>
      </c>
      <c r="D1048540" s="1">
        <f t="shared" si="10"/>
        <v>32279.999999999996</v>
      </c>
      <c r="E1048540" s="1">
        <f t="shared" si="10"/>
        <v>32279.999999999996</v>
      </c>
      <c r="F1048540" s="1">
        <f t="shared" si="10"/>
        <v>32279.999999999996</v>
      </c>
      <c r="G1048540" s="1">
        <f t="shared" si="10"/>
        <v>32279.999999999996</v>
      </c>
      <c r="H1048540" s="1">
        <f t="shared" si="10"/>
        <v>27221.670000000002</v>
      </c>
      <c r="I1048540" s="1">
        <f t="shared" si="10"/>
        <v>68394.26999999999</v>
      </c>
      <c r="J1048540" s="1">
        <f t="shared" si="10"/>
        <v>58102.319999999992</v>
      </c>
      <c r="K1048540" s="1">
        <f t="shared" si="10"/>
        <v>36354.199999999997</v>
      </c>
      <c r="L1048540" s="1">
        <f t="shared" si="10"/>
        <v>60427.38</v>
      </c>
      <c r="M1048540" s="1">
        <f>SUM(C1048540:L1048576)</f>
        <v>411899.83999999997</v>
      </c>
    </row>
  </sheetData>
  <phoneticPr fontId="1" type="noConversion"/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Nikolich</dc:creator>
  <cp:lastModifiedBy>Microsoft Office User</cp:lastModifiedBy>
  <cp:revision/>
  <cp:lastPrinted>2021-12-06T00:31:31Z</cp:lastPrinted>
  <dcterms:created xsi:type="dcterms:W3CDTF">2006-09-16T00:00:00Z</dcterms:created>
  <dcterms:modified xsi:type="dcterms:W3CDTF">2022-02-04T01:45:28Z</dcterms:modified>
</cp:coreProperties>
</file>